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210" activeTab="0"/>
  </bookViews>
  <sheets>
    <sheet name="Diagramm1" sheetId="1" r:id="rId1"/>
    <sheet name="Tabelle1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<sst xmlns="http://schemas.openxmlformats.org/spreadsheetml/2006/main" count="24" uniqueCount="14">
  <si>
    <t>K</t>
  </si>
  <si>
    <t>r</t>
  </si>
  <si>
    <t>x</t>
  </si>
  <si>
    <t>t</t>
  </si>
  <si>
    <t>Ft - Ft-1</t>
  </si>
  <si>
    <t>K/(1+r)^(x-n)</t>
  </si>
  <si>
    <t>Random Factor</t>
  </si>
  <si>
    <t>Margin Account Buyer</t>
  </si>
  <si>
    <t>Margin Account Seller</t>
  </si>
  <si>
    <t>Margin Limit</t>
  </si>
  <si>
    <r>
      <t>P(</t>
    </r>
    <r>
      <rPr>
        <b/>
        <vertAlign val="subscript"/>
        <sz val="10"/>
        <rFont val="Arial"/>
        <family val="2"/>
      </rPr>
      <t>t+n)</t>
    </r>
  </si>
  <si>
    <r>
      <t>F(</t>
    </r>
    <r>
      <rPr>
        <b/>
        <vertAlign val="subscript"/>
        <sz val="10"/>
        <rFont val="Arial"/>
        <family val="2"/>
      </rPr>
      <t>t+n)</t>
    </r>
    <r>
      <rPr>
        <b/>
        <sz val="10"/>
        <rFont val="Arial"/>
        <family val="2"/>
      </rPr>
      <t xml:space="preserve"> (Buyer)</t>
    </r>
  </si>
  <si>
    <t>(c) Rainer Willi Maurer</t>
  </si>
  <si>
    <t>Lieferpreis K muss so festgelegt werden, dass der Preis des Forwards zum Zeitpunkt t gleich Null ist: F=P-K/(1+r) = 0 &lt;=&gt; P = K/(1+r)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</si>
</sst>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vertAlign val="subscript"/>
      <sz val="2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0"/>
    </font>
    <font>
      <sz val="1"/>
      <color indexed="9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17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125"/>
          <c:w val="0.95875"/>
          <c:h val="0.797"/>
        </c:manualLayout>
      </c:layout>
      <c:areaChart>
        <c:grouping val="standard"/>
        <c:varyColors val="0"/>
        <c:ser>
          <c:idx val="4"/>
          <c:order val="2"/>
          <c:tx>
            <c:strRef>
              <c:f>Tabelle1!$B$10</c:f>
              <c:strCache>
                <c:ptCount val="1"/>
                <c:pt idx="0">
                  <c:v>F(t+n) (Buyer)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Tabelle1!$C$10:$W$10</c:f>
              <c:numCache>
                <c:ptCount val="21"/>
                <c:pt idx="0">
                  <c:v>0</c:v>
                </c:pt>
                <c:pt idx="1">
                  <c:v>9.352599968018652</c:v>
                </c:pt>
                <c:pt idx="2">
                  <c:v>9.156790879158606</c:v>
                </c:pt>
                <c:pt idx="3">
                  <c:v>9.023134184637044</c:v>
                </c:pt>
                <c:pt idx="4">
                  <c:v>17.02501728832131</c:v>
                </c:pt>
                <c:pt idx="5">
                  <c:v>25.786977321736444</c:v>
                </c:pt>
                <c:pt idx="6">
                  <c:v>21.21936892913456</c:v>
                </c:pt>
                <c:pt idx="7">
                  <c:v>26.012898545631373</c:v>
                </c:pt>
                <c:pt idx="8">
                  <c:v>29.798097937980998</c:v>
                </c:pt>
                <c:pt idx="9">
                  <c:v>35.69021251996011</c:v>
                </c:pt>
                <c:pt idx="10">
                  <c:v>38.01035331853964</c:v>
                </c:pt>
                <c:pt idx="11">
                  <c:v>42.110613659372746</c:v>
                </c:pt>
                <c:pt idx="12">
                  <c:v>37.25627709689718</c:v>
                </c:pt>
                <c:pt idx="13">
                  <c:v>43.221700696044394</c:v>
                </c:pt>
                <c:pt idx="14">
                  <c:v>33.913416525552236</c:v>
                </c:pt>
                <c:pt idx="15">
                  <c:v>35.32595890751509</c:v>
                </c:pt>
                <c:pt idx="16">
                  <c:v>35.2211467390637</c:v>
                </c:pt>
                <c:pt idx="17">
                  <c:v>28.884622431563656</c:v>
                </c:pt>
                <c:pt idx="18">
                  <c:v>24.645874379308708</c:v>
                </c:pt>
                <c:pt idx="19">
                  <c:v>16.59755763477375</c:v>
                </c:pt>
                <c:pt idx="20">
                  <c:v>6.651433980856723</c:v>
                </c:pt>
              </c:numCache>
            </c:numRef>
          </c:val>
        </c:ser>
        <c:axId val="29296518"/>
        <c:axId val="62342071"/>
      </c:areaChart>
      <c:lineChart>
        <c:grouping val="standard"/>
        <c:varyColors val="0"/>
        <c:ser>
          <c:idx val="1"/>
          <c:order val="0"/>
          <c:tx>
            <c:strRef>
              <c:f>Tabelle1!$B$7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Tabelle1!$C$7:$W$7</c:f>
              <c:numCache>
                <c:ptCount val="21"/>
                <c:pt idx="0">
                  <c:v>265.3297705144421</c:v>
                </c:pt>
                <c:pt idx="1">
                  <c:v>265.3297705144421</c:v>
                </c:pt>
                <c:pt idx="2">
                  <c:v>265.3297705144421</c:v>
                </c:pt>
                <c:pt idx="3">
                  <c:v>265.3297705144421</c:v>
                </c:pt>
                <c:pt idx="4">
                  <c:v>265.3297705144421</c:v>
                </c:pt>
                <c:pt idx="5">
                  <c:v>265.3297705144421</c:v>
                </c:pt>
                <c:pt idx="6">
                  <c:v>265.3297705144421</c:v>
                </c:pt>
                <c:pt idx="7">
                  <c:v>265.3297705144421</c:v>
                </c:pt>
                <c:pt idx="8">
                  <c:v>265.3297705144421</c:v>
                </c:pt>
                <c:pt idx="9">
                  <c:v>265.3297705144421</c:v>
                </c:pt>
                <c:pt idx="10">
                  <c:v>265.3297705144421</c:v>
                </c:pt>
                <c:pt idx="11">
                  <c:v>265.3297705144421</c:v>
                </c:pt>
                <c:pt idx="12">
                  <c:v>265.3297705144421</c:v>
                </c:pt>
                <c:pt idx="13">
                  <c:v>265.3297705144421</c:v>
                </c:pt>
                <c:pt idx="14">
                  <c:v>265.3297705144421</c:v>
                </c:pt>
                <c:pt idx="15">
                  <c:v>265.3297705144421</c:v>
                </c:pt>
                <c:pt idx="16">
                  <c:v>265.3297705144421</c:v>
                </c:pt>
                <c:pt idx="17">
                  <c:v>265.3297705144421</c:v>
                </c:pt>
                <c:pt idx="18">
                  <c:v>265.3297705144421</c:v>
                </c:pt>
                <c:pt idx="19">
                  <c:v>265.3297705144421</c:v>
                </c:pt>
                <c:pt idx="20">
                  <c:v>265.3297705144421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Tabelle1!$B$8</c:f>
              <c:strCache>
                <c:ptCount val="1"/>
                <c:pt idx="0">
                  <c:v>P(t+n)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Tabelle1!$C$8:$W$8</c:f>
              <c:numCache>
                <c:ptCount val="21"/>
                <c:pt idx="0">
                  <c:v>100</c:v>
                </c:pt>
                <c:pt idx="1">
                  <c:v>114.35259996801865</c:v>
                </c:pt>
                <c:pt idx="2">
                  <c:v>119.4067908791586</c:v>
                </c:pt>
                <c:pt idx="3">
                  <c:v>124.78563418463703</c:v>
                </c:pt>
                <c:pt idx="4">
                  <c:v>138.57564228832132</c:v>
                </c:pt>
                <c:pt idx="5">
                  <c:v>153.41513357173645</c:v>
                </c:pt>
                <c:pt idx="6">
                  <c:v>155.2289329916346</c:v>
                </c:pt>
                <c:pt idx="7">
                  <c:v>166.7229408112564</c:v>
                </c:pt>
                <c:pt idx="8">
                  <c:v>177.5436423168873</c:v>
                </c:pt>
                <c:pt idx="9">
                  <c:v>190.8230341178117</c:v>
                </c:pt>
                <c:pt idx="10">
                  <c:v>200.89981599628382</c:v>
                </c:pt>
                <c:pt idx="11">
                  <c:v>213.14454947100413</c:v>
                </c:pt>
                <c:pt idx="12">
                  <c:v>216.84190969911015</c:v>
                </c:pt>
                <c:pt idx="13">
                  <c:v>231.78661492836798</c:v>
                </c:pt>
                <c:pt idx="14">
                  <c:v>231.90657646949202</c:v>
                </c:pt>
                <c:pt idx="15">
                  <c:v>243.21877684865186</c:v>
                </c:pt>
                <c:pt idx="16">
                  <c:v>253.50860557725733</c:v>
                </c:pt>
                <c:pt idx="17">
                  <c:v>258.08645421166693</c:v>
                </c:pt>
                <c:pt idx="18">
                  <c:v>265.30779774841716</c:v>
                </c:pt>
                <c:pt idx="19">
                  <c:v>269.29257717233764</c:v>
                </c:pt>
                <c:pt idx="20">
                  <c:v>271.9812044952988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Tabelle1!$B$13</c:f>
              <c:strCache>
                <c:ptCount val="1"/>
                <c:pt idx="0">
                  <c:v>Margin Account Buyer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Tabelle1!$C$13:$W$13</c:f>
              <c:numCache>
                <c:ptCount val="21"/>
                <c:pt idx="0">
                  <c:v>50</c:v>
                </c:pt>
                <c:pt idx="1">
                  <c:v>59.35259996801865</c:v>
                </c:pt>
                <c:pt idx="2">
                  <c:v>59.156790879158606</c:v>
                </c:pt>
                <c:pt idx="3">
                  <c:v>59.023134184637044</c:v>
                </c:pt>
                <c:pt idx="4">
                  <c:v>67.02501728832131</c:v>
                </c:pt>
                <c:pt idx="5">
                  <c:v>75.78697732173644</c:v>
                </c:pt>
                <c:pt idx="6">
                  <c:v>71.21936892913456</c:v>
                </c:pt>
                <c:pt idx="7">
                  <c:v>76.01289854563137</c:v>
                </c:pt>
                <c:pt idx="8">
                  <c:v>79.798097937981</c:v>
                </c:pt>
                <c:pt idx="9">
                  <c:v>85.69021251996011</c:v>
                </c:pt>
                <c:pt idx="10">
                  <c:v>88.01035331853964</c:v>
                </c:pt>
                <c:pt idx="11">
                  <c:v>92.11061365937275</c:v>
                </c:pt>
                <c:pt idx="12">
                  <c:v>87.25627709689718</c:v>
                </c:pt>
                <c:pt idx="13">
                  <c:v>93.2217006960444</c:v>
                </c:pt>
                <c:pt idx="14">
                  <c:v>83.91341652555224</c:v>
                </c:pt>
                <c:pt idx="15">
                  <c:v>85.32595890751509</c:v>
                </c:pt>
                <c:pt idx="16">
                  <c:v>85.2211467390637</c:v>
                </c:pt>
                <c:pt idx="17">
                  <c:v>78.88462243156366</c:v>
                </c:pt>
                <c:pt idx="18">
                  <c:v>74.64587437930871</c:v>
                </c:pt>
                <c:pt idx="19">
                  <c:v>66.59755763477375</c:v>
                </c:pt>
                <c:pt idx="20">
                  <c:v>56.65143398085672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Tabelle1!$B$14</c:f>
              <c:strCache>
                <c:ptCount val="1"/>
                <c:pt idx="0">
                  <c:v>Margin Account Seller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Tabelle1!$C$14:$W$14</c:f>
              <c:numCache>
                <c:ptCount val="21"/>
                <c:pt idx="0">
                  <c:v>50</c:v>
                </c:pt>
                <c:pt idx="1">
                  <c:v>40.64740003198135</c:v>
                </c:pt>
                <c:pt idx="2">
                  <c:v>40.843209120841394</c:v>
                </c:pt>
                <c:pt idx="3">
                  <c:v>40.976865815362956</c:v>
                </c:pt>
                <c:pt idx="4">
                  <c:v>32.97498271167869</c:v>
                </c:pt>
                <c:pt idx="5">
                  <c:v>24.213022678263556</c:v>
                </c:pt>
                <c:pt idx="6">
                  <c:v>28.78063107086544</c:v>
                </c:pt>
                <c:pt idx="7">
                  <c:v>23.987101454368627</c:v>
                </c:pt>
                <c:pt idx="8">
                  <c:v>20.201902062019002</c:v>
                </c:pt>
                <c:pt idx="9">
                  <c:v>14.309787480039887</c:v>
                </c:pt>
                <c:pt idx="10">
                  <c:v>11.989646681460357</c:v>
                </c:pt>
                <c:pt idx="11">
                  <c:v>50</c:v>
                </c:pt>
                <c:pt idx="12">
                  <c:v>54.85433656247557</c:v>
                </c:pt>
                <c:pt idx="13">
                  <c:v>48.88891296332835</c:v>
                </c:pt>
                <c:pt idx="14">
                  <c:v>58.19719713382051</c:v>
                </c:pt>
                <c:pt idx="15">
                  <c:v>56.78465475185766</c:v>
                </c:pt>
                <c:pt idx="16">
                  <c:v>56.88946692030905</c:v>
                </c:pt>
                <c:pt idx="17">
                  <c:v>63.22599122780909</c:v>
                </c:pt>
                <c:pt idx="18">
                  <c:v>67.46473928006404</c:v>
                </c:pt>
                <c:pt idx="19">
                  <c:v>75.513056024599</c:v>
                </c:pt>
                <c:pt idx="20">
                  <c:v>85.45917967851602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Tabelle1!$B$11</c:f>
              <c:strCache>
                <c:ptCount val="1"/>
                <c:pt idx="0">
                  <c:v>K/(1+r)^(x-n)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Tabelle1!$C$11:$W$11</c:f>
              <c:numCache>
                <c:ptCount val="2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115.76249999999999</c:v>
                </c:pt>
                <c:pt idx="4">
                  <c:v>121.55062500000001</c:v>
                </c:pt>
                <c:pt idx="5">
                  <c:v>127.62815625</c:v>
                </c:pt>
                <c:pt idx="6">
                  <c:v>134.00956406250003</c:v>
                </c:pt>
                <c:pt idx="7">
                  <c:v>140.71004226562502</c:v>
                </c:pt>
                <c:pt idx="8">
                  <c:v>147.7455443789063</c:v>
                </c:pt>
                <c:pt idx="9">
                  <c:v>155.13282159785157</c:v>
                </c:pt>
                <c:pt idx="10">
                  <c:v>162.88946267774418</c:v>
                </c:pt>
                <c:pt idx="11">
                  <c:v>171.03393581163138</c:v>
                </c:pt>
                <c:pt idx="12">
                  <c:v>179.58563260221297</c:v>
                </c:pt>
                <c:pt idx="13">
                  <c:v>188.5649142323236</c:v>
                </c:pt>
                <c:pt idx="14">
                  <c:v>197.9931599439398</c:v>
                </c:pt>
                <c:pt idx="15">
                  <c:v>207.89281794113677</c:v>
                </c:pt>
                <c:pt idx="16">
                  <c:v>218.28745883819363</c:v>
                </c:pt>
                <c:pt idx="17">
                  <c:v>229.20183178010328</c:v>
                </c:pt>
                <c:pt idx="18">
                  <c:v>240.66192336910845</c:v>
                </c:pt>
                <c:pt idx="19">
                  <c:v>252.6950195375639</c:v>
                </c:pt>
                <c:pt idx="20">
                  <c:v>265.3297705144421</c:v>
                </c:pt>
              </c:numCache>
            </c:numRef>
          </c:val>
          <c:smooth val="0"/>
        </c:ser>
        <c:ser>
          <c:idx val="3"/>
          <c:order val="6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Tabelle1!$C$15:$W$15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</c:ser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  <c:min val="-100"/>
        </c:scaling>
        <c:axPos val="l"/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175"/>
          <c:y val="0.89875"/>
          <c:w val="0.964"/>
          <c:h val="0.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Relation between Forward Price (F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 and Underlying Asset Price (P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 for Yield to Maturity of x=20, Lower Margin Limit=10  (Press "F9" to change P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0.97925</cdr:y>
    </cdr:from>
    <cdr:to>
      <cdr:x>0.22975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29275"/>
          <a:ext cx="2124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Rainer Willi Maurer, Pforzheim</a:t>
          </a:r>
        </a:p>
      </cdr:txBody>
    </cdr:sp>
  </cdr:relSizeAnchor>
  <cdr:relSizeAnchor xmlns:cdr="http://schemas.openxmlformats.org/drawingml/2006/chartDrawing">
    <cdr:from>
      <cdr:x>0.77025</cdr:x>
      <cdr:y>0.97925</cdr:y>
    </cdr:from>
    <cdr:to>
      <cdr:x>1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5629275"/>
          <a:ext cx="2124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Rainer Willi Maurer, Pforzheim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A8" sqref="A8"/>
    </sheetView>
  </sheetViews>
  <sheetFormatPr defaultColWidth="11.421875" defaultRowHeight="12.75"/>
  <cols>
    <col min="1" max="1" width="20.28125" style="0" customWidth="1"/>
    <col min="2" max="2" width="28.140625" style="0" customWidth="1"/>
  </cols>
  <sheetData>
    <row r="1" spans="1:2" ht="12.75">
      <c r="A1" t="s">
        <v>12</v>
      </c>
      <c r="B1" s="5" t="s">
        <v>12</v>
      </c>
    </row>
    <row r="3" ht="12.75">
      <c r="A3" s="5" t="s">
        <v>12</v>
      </c>
    </row>
    <row r="4" spans="2:3" ht="12.75">
      <c r="B4" s="4" t="s">
        <v>6</v>
      </c>
      <c r="C4">
        <v>15</v>
      </c>
    </row>
    <row r="5" spans="2:3" ht="12.75">
      <c r="B5" s="4" t="s">
        <v>2</v>
      </c>
      <c r="C5">
        <f>MAX(C6:W6)</f>
        <v>21</v>
      </c>
    </row>
    <row r="6" spans="2:23" ht="12.75">
      <c r="B6" s="4" t="s">
        <v>3</v>
      </c>
      <c r="C6">
        <v>1</v>
      </c>
      <c r="D6">
        <f>C6+1</f>
        <v>2</v>
      </c>
      <c r="E6">
        <f aca="true" t="shared" si="0" ref="E6:J6">D6+1</f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aca="true" t="shared" si="1" ref="K6:W6">J6+1</f>
        <v>9</v>
      </c>
      <c r="L6">
        <f t="shared" si="1"/>
        <v>10</v>
      </c>
      <c r="M6">
        <f t="shared" si="1"/>
        <v>11</v>
      </c>
      <c r="N6">
        <f t="shared" si="1"/>
        <v>12</v>
      </c>
      <c r="O6">
        <f t="shared" si="1"/>
        <v>13</v>
      </c>
      <c r="P6">
        <f t="shared" si="1"/>
        <v>14</v>
      </c>
      <c r="Q6">
        <f t="shared" si="1"/>
        <v>15</v>
      </c>
      <c r="R6">
        <f t="shared" si="1"/>
        <v>16</v>
      </c>
      <c r="S6">
        <f t="shared" si="1"/>
        <v>17</v>
      </c>
      <c r="T6">
        <f t="shared" si="1"/>
        <v>18</v>
      </c>
      <c r="U6">
        <f t="shared" si="1"/>
        <v>19</v>
      </c>
      <c r="V6">
        <f t="shared" si="1"/>
        <v>20</v>
      </c>
      <c r="W6">
        <f t="shared" si="1"/>
        <v>21</v>
      </c>
    </row>
    <row r="7" spans="1:31" ht="12.75">
      <c r="A7" t="s">
        <v>13</v>
      </c>
      <c r="B7" s="4" t="s">
        <v>0</v>
      </c>
      <c r="C7" s="2">
        <f>C8*(1+C9)^(C5-C6)</f>
        <v>265.3297705144421</v>
      </c>
      <c r="D7" s="2">
        <f>C7</f>
        <v>265.3297705144421</v>
      </c>
      <c r="E7" s="2">
        <f aca="true" t="shared" si="2" ref="E7:J7">D7</f>
        <v>265.3297705144421</v>
      </c>
      <c r="F7" s="2">
        <f t="shared" si="2"/>
        <v>265.3297705144421</v>
      </c>
      <c r="G7" s="2">
        <f t="shared" si="2"/>
        <v>265.3297705144421</v>
      </c>
      <c r="H7" s="2">
        <f t="shared" si="2"/>
        <v>265.3297705144421</v>
      </c>
      <c r="I7" s="2">
        <f t="shared" si="2"/>
        <v>265.3297705144421</v>
      </c>
      <c r="J7" s="2">
        <f t="shared" si="2"/>
        <v>265.3297705144421</v>
      </c>
      <c r="K7" s="2">
        <f aca="true" t="shared" si="3" ref="K7:W7">J7</f>
        <v>265.3297705144421</v>
      </c>
      <c r="L7" s="2">
        <f t="shared" si="3"/>
        <v>265.3297705144421</v>
      </c>
      <c r="M7" s="2">
        <f t="shared" si="3"/>
        <v>265.3297705144421</v>
      </c>
      <c r="N7" s="2">
        <f t="shared" si="3"/>
        <v>265.3297705144421</v>
      </c>
      <c r="O7" s="2">
        <f t="shared" si="3"/>
        <v>265.3297705144421</v>
      </c>
      <c r="P7" s="2">
        <f t="shared" si="3"/>
        <v>265.3297705144421</v>
      </c>
      <c r="Q7" s="2">
        <f t="shared" si="3"/>
        <v>265.3297705144421</v>
      </c>
      <c r="R7" s="2">
        <f t="shared" si="3"/>
        <v>265.3297705144421</v>
      </c>
      <c r="S7" s="2">
        <f t="shared" si="3"/>
        <v>265.3297705144421</v>
      </c>
      <c r="T7" s="2">
        <f t="shared" si="3"/>
        <v>265.3297705144421</v>
      </c>
      <c r="U7" s="2">
        <f t="shared" si="3"/>
        <v>265.3297705144421</v>
      </c>
      <c r="V7" s="2">
        <f t="shared" si="3"/>
        <v>265.3297705144421</v>
      </c>
      <c r="W7" s="2">
        <f t="shared" si="3"/>
        <v>265.3297705144421</v>
      </c>
      <c r="X7" s="2"/>
      <c r="Y7" s="2"/>
      <c r="Z7" s="2"/>
      <c r="AA7" s="2"/>
      <c r="AB7" s="2"/>
      <c r="AC7" s="2"/>
      <c r="AD7" s="2"/>
      <c r="AE7" s="2"/>
    </row>
    <row r="8" spans="2:31" ht="14.25">
      <c r="B8" s="4" t="s">
        <v>10</v>
      </c>
      <c r="C8" s="2">
        <v>100</v>
      </c>
      <c r="D8" s="3">
        <f ca="1">C8+$C$4*RAND()</f>
        <v>114.35259996801865</v>
      </c>
      <c r="E8" s="3">
        <f aca="true" ca="1" t="shared" si="4" ref="E8:J8">D8+$C$4*RAND()</f>
        <v>119.4067908791586</v>
      </c>
      <c r="F8" s="3">
        <f ca="1" t="shared" si="4"/>
        <v>124.78563418463703</v>
      </c>
      <c r="G8" s="3">
        <f ca="1" t="shared" si="4"/>
        <v>138.57564228832132</v>
      </c>
      <c r="H8" s="3">
        <f ca="1" t="shared" si="4"/>
        <v>153.41513357173645</v>
      </c>
      <c r="I8" s="3">
        <f ca="1" t="shared" si="4"/>
        <v>155.2289329916346</v>
      </c>
      <c r="J8" s="3">
        <f ca="1" t="shared" si="4"/>
        <v>166.7229408112564</v>
      </c>
      <c r="K8" s="3">
        <f aca="true" ca="1" t="shared" si="5" ref="K8:W8">J8+$C$4*RAND()</f>
        <v>177.5436423168873</v>
      </c>
      <c r="L8" s="3">
        <f ca="1" t="shared" si="5"/>
        <v>190.8230341178117</v>
      </c>
      <c r="M8" s="3">
        <f ca="1" t="shared" si="5"/>
        <v>200.89981599628382</v>
      </c>
      <c r="N8" s="3">
        <f ca="1" t="shared" si="5"/>
        <v>213.14454947100413</v>
      </c>
      <c r="O8" s="3">
        <f ca="1" t="shared" si="5"/>
        <v>216.84190969911015</v>
      </c>
      <c r="P8" s="3">
        <f ca="1" t="shared" si="5"/>
        <v>231.78661492836798</v>
      </c>
      <c r="Q8" s="3">
        <f ca="1" t="shared" si="5"/>
        <v>231.90657646949202</v>
      </c>
      <c r="R8" s="3">
        <f ca="1" t="shared" si="5"/>
        <v>243.21877684865186</v>
      </c>
      <c r="S8" s="3">
        <f ca="1" t="shared" si="5"/>
        <v>253.50860557725733</v>
      </c>
      <c r="T8" s="3">
        <f ca="1" t="shared" si="5"/>
        <v>258.08645421166693</v>
      </c>
      <c r="U8" s="3">
        <f ca="1" t="shared" si="5"/>
        <v>265.30779774841716</v>
      </c>
      <c r="V8" s="3">
        <f ca="1" t="shared" si="5"/>
        <v>269.29257717233764</v>
      </c>
      <c r="W8" s="3">
        <f ca="1" t="shared" si="5"/>
        <v>271.9812044952988</v>
      </c>
      <c r="X8" s="3"/>
      <c r="Y8" s="3"/>
      <c r="Z8" s="3"/>
      <c r="AA8" s="3"/>
      <c r="AB8" s="3"/>
      <c r="AC8" s="3"/>
      <c r="AD8" s="3"/>
      <c r="AE8" s="3"/>
    </row>
    <row r="9" spans="2:31" ht="12.75">
      <c r="B9" s="4" t="s">
        <v>1</v>
      </c>
      <c r="C9" s="1">
        <v>0.05</v>
      </c>
      <c r="D9" s="1">
        <f>C9</f>
        <v>0.05</v>
      </c>
      <c r="E9" s="1">
        <f aca="true" t="shared" si="6" ref="E9:J9">D9</f>
        <v>0.05</v>
      </c>
      <c r="F9" s="1">
        <f t="shared" si="6"/>
        <v>0.05</v>
      </c>
      <c r="G9" s="1">
        <f t="shared" si="6"/>
        <v>0.05</v>
      </c>
      <c r="H9" s="1">
        <f t="shared" si="6"/>
        <v>0.05</v>
      </c>
      <c r="I9" s="1">
        <f t="shared" si="6"/>
        <v>0.05</v>
      </c>
      <c r="J9" s="1">
        <f t="shared" si="6"/>
        <v>0.05</v>
      </c>
      <c r="K9" s="1">
        <f aca="true" t="shared" si="7" ref="K9:W9">J9</f>
        <v>0.05</v>
      </c>
      <c r="L9" s="1">
        <f t="shared" si="7"/>
        <v>0.05</v>
      </c>
      <c r="M9" s="1">
        <f t="shared" si="7"/>
        <v>0.05</v>
      </c>
      <c r="N9" s="1">
        <f t="shared" si="7"/>
        <v>0.05</v>
      </c>
      <c r="O9" s="1">
        <f t="shared" si="7"/>
        <v>0.05</v>
      </c>
      <c r="P9" s="1">
        <f t="shared" si="7"/>
        <v>0.05</v>
      </c>
      <c r="Q9" s="1">
        <f t="shared" si="7"/>
        <v>0.05</v>
      </c>
      <c r="R9" s="1">
        <f t="shared" si="7"/>
        <v>0.05</v>
      </c>
      <c r="S9" s="1">
        <f t="shared" si="7"/>
        <v>0.05</v>
      </c>
      <c r="T9" s="1">
        <f t="shared" si="7"/>
        <v>0.05</v>
      </c>
      <c r="U9" s="1">
        <f t="shared" si="7"/>
        <v>0.05</v>
      </c>
      <c r="V9" s="1">
        <f t="shared" si="7"/>
        <v>0.05</v>
      </c>
      <c r="W9" s="1">
        <f t="shared" si="7"/>
        <v>0.05</v>
      </c>
      <c r="X9" s="1"/>
      <c r="Y9" s="1"/>
      <c r="Z9" s="1"/>
      <c r="AA9" s="1"/>
      <c r="AB9" s="1"/>
      <c r="AC9" s="1"/>
      <c r="AD9" s="1"/>
      <c r="AE9" s="1"/>
    </row>
    <row r="10" spans="2:31" ht="14.25">
      <c r="B10" s="4" t="s">
        <v>11</v>
      </c>
      <c r="C10" s="2">
        <f>C8-C7/(1+C9)^($C$5-C6)</f>
        <v>0</v>
      </c>
      <c r="D10" s="2">
        <f>D8-D7/(1+D9)^($C$5-D6)</f>
        <v>9.352599968018652</v>
      </c>
      <c r="E10" s="2">
        <f aca="true" t="shared" si="8" ref="E10:J10">E8-E7/(1+E9)^($C$5-E6)</f>
        <v>9.156790879158606</v>
      </c>
      <c r="F10" s="2">
        <f t="shared" si="8"/>
        <v>9.023134184637044</v>
      </c>
      <c r="G10" s="2">
        <f t="shared" si="8"/>
        <v>17.02501728832131</v>
      </c>
      <c r="H10" s="2">
        <f t="shared" si="8"/>
        <v>25.786977321736444</v>
      </c>
      <c r="I10" s="2">
        <f t="shared" si="8"/>
        <v>21.21936892913456</v>
      </c>
      <c r="J10" s="2">
        <f t="shared" si="8"/>
        <v>26.012898545631373</v>
      </c>
      <c r="K10" s="2">
        <f aca="true" t="shared" si="9" ref="K10:W10">K8-K7/(1+K9)^($C$5-K6)</f>
        <v>29.798097937980998</v>
      </c>
      <c r="L10" s="2">
        <f t="shared" si="9"/>
        <v>35.69021251996011</v>
      </c>
      <c r="M10" s="2">
        <f t="shared" si="9"/>
        <v>38.01035331853964</v>
      </c>
      <c r="N10" s="2">
        <f t="shared" si="9"/>
        <v>42.110613659372746</v>
      </c>
      <c r="O10" s="2">
        <f t="shared" si="9"/>
        <v>37.25627709689718</v>
      </c>
      <c r="P10" s="2">
        <f t="shared" si="9"/>
        <v>43.221700696044394</v>
      </c>
      <c r="Q10" s="2">
        <f t="shared" si="9"/>
        <v>33.913416525552236</v>
      </c>
      <c r="R10" s="2">
        <f t="shared" si="9"/>
        <v>35.32595890751509</v>
      </c>
      <c r="S10" s="2">
        <f t="shared" si="9"/>
        <v>35.2211467390637</v>
      </c>
      <c r="T10" s="2">
        <f t="shared" si="9"/>
        <v>28.884622431563656</v>
      </c>
      <c r="U10" s="2">
        <f t="shared" si="9"/>
        <v>24.645874379308708</v>
      </c>
      <c r="V10" s="2">
        <f t="shared" si="9"/>
        <v>16.59755763477375</v>
      </c>
      <c r="W10" s="2">
        <f t="shared" si="9"/>
        <v>6.651433980856723</v>
      </c>
      <c r="Y10" s="2">
        <f>W8-W7</f>
        <v>6.651433980856723</v>
      </c>
      <c r="Z10" s="2"/>
      <c r="AA10" s="2"/>
      <c r="AB10" s="2"/>
      <c r="AC10" s="2"/>
      <c r="AD10" s="2"/>
      <c r="AE10" s="2"/>
    </row>
    <row r="11" spans="2:31" ht="12.75">
      <c r="B11" s="4" t="s">
        <v>5</v>
      </c>
      <c r="C11" s="2">
        <f>C7/(1+C9)^($C$5-C6)</f>
        <v>100</v>
      </c>
      <c r="D11" s="2">
        <f aca="true" t="shared" si="10" ref="D11:W11">D7/(1+D9)^($C$5-D6)</f>
        <v>105</v>
      </c>
      <c r="E11" s="2">
        <f t="shared" si="10"/>
        <v>110.25</v>
      </c>
      <c r="F11" s="2">
        <f t="shared" si="10"/>
        <v>115.76249999999999</v>
      </c>
      <c r="G11" s="2">
        <f t="shared" si="10"/>
        <v>121.55062500000001</v>
      </c>
      <c r="H11" s="2">
        <f t="shared" si="10"/>
        <v>127.62815625</v>
      </c>
      <c r="I11" s="2">
        <f t="shared" si="10"/>
        <v>134.00956406250003</v>
      </c>
      <c r="J11" s="2">
        <f t="shared" si="10"/>
        <v>140.71004226562502</v>
      </c>
      <c r="K11" s="2">
        <f t="shared" si="10"/>
        <v>147.7455443789063</v>
      </c>
      <c r="L11" s="2">
        <f t="shared" si="10"/>
        <v>155.13282159785157</v>
      </c>
      <c r="M11" s="2">
        <f t="shared" si="10"/>
        <v>162.88946267774418</v>
      </c>
      <c r="N11" s="2">
        <f t="shared" si="10"/>
        <v>171.03393581163138</v>
      </c>
      <c r="O11" s="2">
        <f t="shared" si="10"/>
        <v>179.58563260221297</v>
      </c>
      <c r="P11" s="2">
        <f t="shared" si="10"/>
        <v>188.5649142323236</v>
      </c>
      <c r="Q11" s="2">
        <f t="shared" si="10"/>
        <v>197.9931599439398</v>
      </c>
      <c r="R11" s="2">
        <f t="shared" si="10"/>
        <v>207.89281794113677</v>
      </c>
      <c r="S11" s="2">
        <f t="shared" si="10"/>
        <v>218.28745883819363</v>
      </c>
      <c r="T11" s="2">
        <f t="shared" si="10"/>
        <v>229.20183178010328</v>
      </c>
      <c r="U11" s="2">
        <f t="shared" si="10"/>
        <v>240.66192336910845</v>
      </c>
      <c r="V11" s="2">
        <f t="shared" si="10"/>
        <v>252.6950195375639</v>
      </c>
      <c r="W11" s="2">
        <f t="shared" si="10"/>
        <v>265.3297705144421</v>
      </c>
      <c r="Y11" s="2"/>
      <c r="Z11" s="2"/>
      <c r="AA11" s="2"/>
      <c r="AB11" s="2"/>
      <c r="AC11" s="2"/>
      <c r="AD11" s="2"/>
      <c r="AE11" s="2"/>
    </row>
    <row r="12" spans="1:31" ht="12.75">
      <c r="A12" s="5" t="s">
        <v>12</v>
      </c>
      <c r="B12" s="4" t="s">
        <v>4</v>
      </c>
      <c r="C12" s="2"/>
      <c r="D12" s="2">
        <f>D10-C10</f>
        <v>9.352599968018652</v>
      </c>
      <c r="E12" s="2">
        <f aca="true" t="shared" si="11" ref="E12:W12">E10-D10</f>
        <v>-0.19580908886004522</v>
      </c>
      <c r="F12" s="2">
        <f t="shared" si="11"/>
        <v>-0.13365669452156226</v>
      </c>
      <c r="G12" s="2">
        <f t="shared" si="11"/>
        <v>8.001883103684264</v>
      </c>
      <c r="H12" s="2">
        <f t="shared" si="11"/>
        <v>8.761960033415136</v>
      </c>
      <c r="I12" s="2">
        <f t="shared" si="11"/>
        <v>-4.567608392601883</v>
      </c>
      <c r="J12" s="2">
        <f t="shared" si="11"/>
        <v>4.793529616496812</v>
      </c>
      <c r="K12" s="2">
        <f t="shared" si="11"/>
        <v>3.785199392349625</v>
      </c>
      <c r="L12" s="2">
        <f t="shared" si="11"/>
        <v>5.892114581979115</v>
      </c>
      <c r="M12" s="2">
        <f t="shared" si="11"/>
        <v>2.32014079857953</v>
      </c>
      <c r="N12" s="2">
        <f t="shared" si="11"/>
        <v>4.100260340833103</v>
      </c>
      <c r="O12" s="2">
        <f t="shared" si="11"/>
        <v>-4.8543365624755666</v>
      </c>
      <c r="P12" s="2">
        <f t="shared" si="11"/>
        <v>5.965423599147215</v>
      </c>
      <c r="Q12" s="2">
        <f t="shared" si="11"/>
        <v>-9.308284170492158</v>
      </c>
      <c r="R12" s="2">
        <f t="shared" si="11"/>
        <v>1.4125423819628509</v>
      </c>
      <c r="S12" s="2">
        <f t="shared" si="11"/>
        <v>-0.10481216845138874</v>
      </c>
      <c r="T12" s="2">
        <f t="shared" si="11"/>
        <v>-6.336524307500042</v>
      </c>
      <c r="U12" s="2">
        <f t="shared" si="11"/>
        <v>-4.238748052254948</v>
      </c>
      <c r="V12" s="2">
        <f t="shared" si="11"/>
        <v>-8.048316744534958</v>
      </c>
      <c r="W12" s="2">
        <f t="shared" si="11"/>
        <v>-9.946123653917027</v>
      </c>
      <c r="Y12" s="2"/>
      <c r="Z12" s="2"/>
      <c r="AA12" s="2"/>
      <c r="AB12" s="2"/>
      <c r="AC12" s="2"/>
      <c r="AD12" s="2"/>
      <c r="AE12" s="2"/>
    </row>
    <row r="13" spans="2:23" ht="12.75">
      <c r="B13" s="4" t="s">
        <v>7</v>
      </c>
      <c r="C13" s="2">
        <v>50</v>
      </c>
      <c r="D13" s="2">
        <f>IF(C13+D12&lt;$C$15,(C13+D12)+$C$13-(C13+D12),C13+D12)</f>
        <v>59.35259996801865</v>
      </c>
      <c r="E13" s="2">
        <f aca="true" t="shared" si="12" ref="E13:W13">IF(D13+E12&lt;$C$15,(D13+E12)+$C$13-(D13+E12),D13+E12)</f>
        <v>59.156790879158606</v>
      </c>
      <c r="F13" s="2">
        <f t="shared" si="12"/>
        <v>59.023134184637044</v>
      </c>
      <c r="G13" s="2">
        <f t="shared" si="12"/>
        <v>67.02501728832131</v>
      </c>
      <c r="H13" s="2">
        <f t="shared" si="12"/>
        <v>75.78697732173644</v>
      </c>
      <c r="I13" s="2">
        <f t="shared" si="12"/>
        <v>71.21936892913456</v>
      </c>
      <c r="J13" s="2">
        <f t="shared" si="12"/>
        <v>76.01289854563137</v>
      </c>
      <c r="K13" s="2">
        <f t="shared" si="12"/>
        <v>79.798097937981</v>
      </c>
      <c r="L13" s="2">
        <f t="shared" si="12"/>
        <v>85.69021251996011</v>
      </c>
      <c r="M13" s="2">
        <f t="shared" si="12"/>
        <v>88.01035331853964</v>
      </c>
      <c r="N13" s="2">
        <f t="shared" si="12"/>
        <v>92.11061365937275</v>
      </c>
      <c r="O13" s="2">
        <f t="shared" si="12"/>
        <v>87.25627709689718</v>
      </c>
      <c r="P13" s="2">
        <f t="shared" si="12"/>
        <v>93.2217006960444</v>
      </c>
      <c r="Q13" s="2">
        <f t="shared" si="12"/>
        <v>83.91341652555224</v>
      </c>
      <c r="R13" s="2">
        <f t="shared" si="12"/>
        <v>85.32595890751509</v>
      </c>
      <c r="S13" s="2">
        <f t="shared" si="12"/>
        <v>85.2211467390637</v>
      </c>
      <c r="T13" s="2">
        <f t="shared" si="12"/>
        <v>78.88462243156366</v>
      </c>
      <c r="U13" s="2">
        <f t="shared" si="12"/>
        <v>74.64587437930871</v>
      </c>
      <c r="V13" s="2">
        <f t="shared" si="12"/>
        <v>66.59755763477375</v>
      </c>
      <c r="W13" s="2">
        <f t="shared" si="12"/>
        <v>56.65143398085672</v>
      </c>
    </row>
    <row r="14" spans="2:23" ht="12.75">
      <c r="B14" s="4" t="s">
        <v>8</v>
      </c>
      <c r="C14" s="2">
        <v>50</v>
      </c>
      <c r="D14" s="2">
        <f>IF(C14-D12&lt;$C$15,(C14-D12)+$C$14-(C14-D12),C14-D12)</f>
        <v>40.64740003198135</v>
      </c>
      <c r="E14" s="2">
        <f aca="true" t="shared" si="13" ref="E14:W14">IF(D14-E12&lt;$C$15,(D14-E12)+$C$14-(D14-E12),D14-E12)</f>
        <v>40.843209120841394</v>
      </c>
      <c r="F14" s="2">
        <f t="shared" si="13"/>
        <v>40.976865815362956</v>
      </c>
      <c r="G14" s="2">
        <f t="shared" si="13"/>
        <v>32.97498271167869</v>
      </c>
      <c r="H14" s="2">
        <f t="shared" si="13"/>
        <v>24.213022678263556</v>
      </c>
      <c r="I14" s="2">
        <f t="shared" si="13"/>
        <v>28.78063107086544</v>
      </c>
      <c r="J14" s="2">
        <f t="shared" si="13"/>
        <v>23.987101454368627</v>
      </c>
      <c r="K14" s="2">
        <f t="shared" si="13"/>
        <v>20.201902062019002</v>
      </c>
      <c r="L14" s="2">
        <f t="shared" si="13"/>
        <v>14.309787480039887</v>
      </c>
      <c r="M14" s="2">
        <f t="shared" si="13"/>
        <v>11.989646681460357</v>
      </c>
      <c r="N14" s="2">
        <f t="shared" si="13"/>
        <v>50</v>
      </c>
      <c r="O14" s="2">
        <f t="shared" si="13"/>
        <v>54.85433656247557</v>
      </c>
      <c r="P14" s="2">
        <f t="shared" si="13"/>
        <v>48.88891296332835</v>
      </c>
      <c r="Q14" s="2">
        <f t="shared" si="13"/>
        <v>58.19719713382051</v>
      </c>
      <c r="R14" s="2">
        <f t="shared" si="13"/>
        <v>56.78465475185766</v>
      </c>
      <c r="S14" s="2">
        <f t="shared" si="13"/>
        <v>56.88946692030905</v>
      </c>
      <c r="T14" s="2">
        <f t="shared" si="13"/>
        <v>63.22599122780909</v>
      </c>
      <c r="U14" s="2">
        <f t="shared" si="13"/>
        <v>67.46473928006404</v>
      </c>
      <c r="V14" s="2">
        <f t="shared" si="13"/>
        <v>75.513056024599</v>
      </c>
      <c r="W14" s="2">
        <f t="shared" si="13"/>
        <v>85.45917967851602</v>
      </c>
    </row>
    <row r="15" spans="2:23" ht="12.75">
      <c r="B15" s="4" t="s">
        <v>9</v>
      </c>
      <c r="C15">
        <v>10</v>
      </c>
      <c r="D15">
        <f>C15</f>
        <v>10</v>
      </c>
      <c r="E15">
        <f aca="true" t="shared" si="14" ref="E15:W15">D15</f>
        <v>10</v>
      </c>
      <c r="F15">
        <f t="shared" si="14"/>
        <v>10</v>
      </c>
      <c r="G15">
        <f t="shared" si="14"/>
        <v>10</v>
      </c>
      <c r="H15">
        <f t="shared" si="14"/>
        <v>10</v>
      </c>
      <c r="I15">
        <f t="shared" si="14"/>
        <v>10</v>
      </c>
      <c r="J15">
        <f t="shared" si="14"/>
        <v>10</v>
      </c>
      <c r="K15">
        <f t="shared" si="14"/>
        <v>10</v>
      </c>
      <c r="L15">
        <f t="shared" si="14"/>
        <v>10</v>
      </c>
      <c r="M15">
        <f t="shared" si="14"/>
        <v>10</v>
      </c>
      <c r="N15">
        <f t="shared" si="14"/>
        <v>10</v>
      </c>
      <c r="O15">
        <f t="shared" si="14"/>
        <v>10</v>
      </c>
      <c r="P15">
        <f t="shared" si="14"/>
        <v>10</v>
      </c>
      <c r="Q15">
        <f t="shared" si="14"/>
        <v>10</v>
      </c>
      <c r="R15">
        <f t="shared" si="14"/>
        <v>10</v>
      </c>
      <c r="S15">
        <f t="shared" si="14"/>
        <v>10</v>
      </c>
      <c r="T15">
        <f t="shared" si="14"/>
        <v>10</v>
      </c>
      <c r="U15">
        <f t="shared" si="14"/>
        <v>10</v>
      </c>
      <c r="V15">
        <f t="shared" si="14"/>
        <v>10</v>
      </c>
      <c r="W15">
        <f t="shared" si="14"/>
        <v>10</v>
      </c>
    </row>
    <row r="20" ht="12.75">
      <c r="A20" s="5" t="s">
        <v>12</v>
      </c>
    </row>
    <row r="65530" ht="12.75">
      <c r="IR65530" s="5" t="s">
        <v>12</v>
      </c>
    </row>
    <row r="65535" spans="255:256" ht="12.75">
      <c r="IU65535" s="5" t="s">
        <v>12</v>
      </c>
      <c r="IV65535" s="5" t="s">
        <v>12</v>
      </c>
    </row>
    <row r="65536" spans="1:256" ht="12.75">
      <c r="A65536" s="6" t="s">
        <v>12</v>
      </c>
      <c r="IU65536" s="5" t="s">
        <v>12</v>
      </c>
      <c r="IV65536" s="5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Rainer Willi Maurer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(c) Rainer Willi Maurer</dc:creator>
  <cp:keywords/>
  <dc:description/>
  <cp:lastModifiedBy>Rainer Willi Maurer</cp:lastModifiedBy>
  <dcterms:created xsi:type="dcterms:W3CDTF">2006-12-14T09:52:55Z</dcterms:created>
  <dcterms:modified xsi:type="dcterms:W3CDTF">2007-05-23T22:23:03Z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(c) Rainer Willi Maurer</vt:lpwstr>
  </property>
  <property fmtid="{D5CDD505-2E9C-101B-9397-08002B2CF9AE}" pid="3" name="Aufgezeichnet von">
    <vt:lpwstr>(c) Rainer Willi Maurer</vt:lpwstr>
  </property>
</Properties>
</file>